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12780" activeTab="0"/>
  </bookViews>
  <sheets>
    <sheet name="Neo2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<sst xmlns="http://schemas.openxmlformats.org/spreadsheetml/2006/main" count="78" uniqueCount="60">
  <si>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N/A</t>
  </si>
  <si>
    <t>Memory</t>
  </si>
  <si>
    <t>Logical Processors</t>
  </si>
  <si>
    <t>64-bit</t>
  </si>
  <si>
    <t>Internal Clock</t>
  </si>
  <si>
    <t>External Clock</t>
  </si>
  <si>
    <t>HyperThreadingTechnology</t>
  </si>
  <si>
    <t>Capabilities</t>
  </si>
  <si>
    <t>MMX, CMov, RDTSC, 3DNow!, Extended 3DNow!, SSE, SSE2, SSE3, PAE, NX, SSE4A</t>
  </si>
  <si>
    <t>Available</t>
  </si>
  <si>
    <t>Test failed</t>
  </si>
  <si>
    <t>MMX, CMov, RDTSC, SSE, SSE2, SSE3, PAE, NX, SSSE3</t>
  </si>
  <si>
    <t>MMX, CMov, RDTSC, SSE, SSE2, SSE3, PAE, NX</t>
  </si>
  <si>
    <t>Processor</t>
  </si>
  <si>
    <t>-</t>
  </si>
  <si>
    <t>CPU image manipulation, MB/s</t>
  </si>
  <si>
    <t>Video transcoding - VC-1 to WMV9, MB/s</t>
  </si>
  <si>
    <t>Video transcoding - VC-1 to VC-1, MB/s</t>
  </si>
  <si>
    <t>Video playback - VC-1 HD DVD with SD commentary, FPS</t>
  </si>
  <si>
    <t>Video playback - VC-1 HD DVD with HD content, FPS</t>
  </si>
  <si>
    <t>GPU image manipulation, FPS</t>
  </si>
  <si>
    <t>Video transcoding - DV to WMV9, MB/s</t>
  </si>
  <si>
    <t>Audio transcoding - MP3 to WMA, MB/s</t>
  </si>
  <si>
    <t>Audio transcoding - WAV to WMA lossless, MB/s</t>
  </si>
  <si>
    <t>Data encryption - CNG AES CBC, MB/s</t>
  </si>
  <si>
    <t>Data decryption - CNG AES CBC, MB/s</t>
  </si>
  <si>
    <t>Text editing, KB/s</t>
  </si>
  <si>
    <t>Audio transcoding - WMA to WMA, MB/s</t>
  </si>
  <si>
    <t>Video playback - MPEG-2 HDTV, FPS</t>
  </si>
  <si>
    <t>Video playback - MPEG-2 Blu-ray, FPS</t>
  </si>
  <si>
    <t>Web page rendering - favorites group parallel, pages/s</t>
  </si>
  <si>
    <t>Windows Contacts - searching, contacts/s</t>
  </si>
  <si>
    <t>Windows Mail - copying, operations/s</t>
  </si>
  <si>
    <t>Windows Mail - searching, operations/s</t>
  </si>
  <si>
    <t>Web page rendering - pictures, pages/s</t>
  </si>
  <si>
    <t>Web page rendering - music shop, pages/s</t>
  </si>
  <si>
    <t>Web page rendering - news serial, pages/s</t>
  </si>
  <si>
    <t>Intel Atom CPU D330 @ 2.00GHz</t>
  </si>
  <si>
    <t>Intel Pentium 4 670 CPU 3.80GHz</t>
  </si>
  <si>
    <t>Intel Pentium D 920 CPU 2.80GHz</t>
  </si>
  <si>
    <t>AMD Athlon II Neo N36L Dual-Core</t>
  </si>
  <si>
    <t>Processor Cores</t>
  </si>
  <si>
    <t>GPU gaming, FPS, average</t>
  </si>
  <si>
    <t>CPU gaming, average</t>
  </si>
  <si>
    <t>Selected Results of PCMark Vantage x64:</t>
  </si>
  <si>
    <t>Averaged Performance, %</t>
  </si>
  <si>
    <t>Chipset</t>
  </si>
  <si>
    <t>AMD 785M</t>
  </si>
  <si>
    <t>DDR3-800</t>
  </si>
  <si>
    <t>nVIDIA ION</t>
  </si>
  <si>
    <t>DDR2-800</t>
  </si>
  <si>
    <t>Intel P45</t>
  </si>
  <si>
    <t>Memory Timings</t>
  </si>
  <si>
    <t>6-6-6-15 CR1</t>
  </si>
  <si>
    <t>5-4-4-11 CR2</t>
  </si>
  <si>
    <t>5-5-5-15 CR2</t>
  </si>
  <si>
    <t>Memory Channels</t>
  </si>
  <si>
    <t>Single</t>
  </si>
  <si>
    <t>Dual</t>
  </si>
  <si>
    <t>Architecture, OS</t>
  </si>
</sst>
</file>

<file path=xl/styles.xml><?xml version="1.0" encoding="utf-8"?>
<styleSheet xmlns="http://schemas.openxmlformats.org/spreadsheetml/2006/main">
  <numFmts count="10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7" formatCode="0.0&quot; FPS&quot;"/>
    <numFmt numFmtId="169" formatCode="0.0&quot; pages/s&quot;"/>
    <numFmt numFmtId="172" formatCode="0.0,,&quot; MHz&quot;"/>
    <numFmt numFmtId="173" formatCode="&quot;256 KB&quot;"/>
    <numFmt numFmtId="174" formatCode="&quot;2048 KB&quot;"/>
    <numFmt numFmtId="175" formatCode="&quot;0 B&quot;"/>
    <numFmt numFmtId="176" formatCode="&quot;65 MB&quot;"/>
    <numFmt numFmtId="177" formatCode="&quot;734 MB&quot;"/>
    <numFmt numFmtId="178" formatCode="&quot;8 Kpx&quot;"/>
    <numFmt numFmtId="179" formatCode="&quot;1968 MB&quot;"/>
    <numFmt numFmtId="180" formatCode="&quot;991 MB&quot;"/>
    <numFmt numFmtId="181" formatCode="&quot;3952 MB&quot;"/>
    <numFmt numFmtId="182" formatCode="&quot;2511 MB&quot;"/>
    <numFmt numFmtId="183" formatCode="&quot;8 MB&quot;"/>
    <numFmt numFmtId="184" formatCode="&quot;2048 MB&quot;"/>
    <numFmt numFmtId="185" formatCode="&quot;64 b&quot;"/>
    <numFmt numFmtId="186" formatCode="0.0&quot; Hz&quot;"/>
    <numFmt numFmtId="187" formatCode="&quot;0 b&quot;"/>
    <numFmt numFmtId="188" formatCode="&quot;0 px&quot;"/>
    <numFmt numFmtId="189" formatCode="&quot;1280 px&quot;"/>
    <numFmt numFmtId="190" formatCode="&quot;1024 px&quot;"/>
    <numFmt numFmtId="191" formatCode="&quot;32 b&quot;"/>
    <numFmt numFmtId="192" formatCode="&quot;24 KB&quot;"/>
    <numFmt numFmtId="193" formatCode="&quot;500 KB&quot;"/>
    <numFmt numFmtId="194" formatCode="&quot;1088 KB&quot;"/>
    <numFmt numFmtId="195" formatCode="&quot;5 MB&quot;"/>
    <numFmt numFmtId="196" formatCode="&quot;4260 KB&quot;"/>
    <numFmt numFmtId="197" formatCode="&quot;11 MB&quot;"/>
    <numFmt numFmtId="198" formatCode="&quot;7 MB&quot;"/>
    <numFmt numFmtId="199" formatCode="&quot;9 MB&quot;"/>
    <numFmt numFmtId="200" formatCode="&quot;13 MB&quot;"/>
    <numFmt numFmtId="201" formatCode="&quot;4140 KB&quot;"/>
    <numFmt numFmtId="202" formatCode="&quot;16 MB&quot;"/>
    <numFmt numFmtId="203" formatCode="&quot;37 MB&quot;"/>
    <numFmt numFmtId="204" formatCode="&quot;17 MB&quot;"/>
    <numFmt numFmtId="205" formatCode="&quot;14 MB&quot;"/>
    <numFmt numFmtId="206" formatCode="&quot;3080 KB&quot;"/>
    <numFmt numFmtId="207" formatCode="&quot;35 MB&quot;"/>
    <numFmt numFmtId="208" formatCode="&quot;2680 KB&quot;"/>
    <numFmt numFmtId="209" formatCode="&quot;63 MB&quot;"/>
    <numFmt numFmtId="210" formatCode="&quot;33 MB&quot;"/>
    <numFmt numFmtId="211" formatCode="&quot;2656 KB&quot;"/>
    <numFmt numFmtId="212" formatCode="&quot;10 MB&quot;"/>
    <numFmt numFmtId="213" formatCode="&quot;12 MB&quot;"/>
    <numFmt numFmtId="214" formatCode="&quot;6 MB&quot;"/>
    <numFmt numFmtId="215" formatCode="&quot;55 MB&quot;"/>
    <numFmt numFmtId="216" formatCode="&quot;27 MB&quot;"/>
    <numFmt numFmtId="217" formatCode="&quot;3004 KB&quot;"/>
    <numFmt numFmtId="218" formatCode="&quot;47 MB&quot;"/>
    <numFmt numFmtId="219" formatCode="&quot;45 MB&quot;"/>
    <numFmt numFmtId="220" formatCode="&quot;42 MB&quot;"/>
    <numFmt numFmtId="221" formatCode="&quot;92 MB&quot;"/>
    <numFmt numFmtId="222" formatCode="&quot;50 MB&quot;"/>
    <numFmt numFmtId="223" formatCode="&quot;43 MB&quot;"/>
    <numFmt numFmtId="224" formatCode="&quot;46 MB&quot;"/>
    <numFmt numFmtId="225" formatCode="&quot;53 MB&quot;"/>
    <numFmt numFmtId="226" formatCode="&quot;49 MB&quot;"/>
    <numFmt numFmtId="227" formatCode="&quot;3424 KB&quot;"/>
    <numFmt numFmtId="228" formatCode="&quot;4556 KB&quot;"/>
    <numFmt numFmtId="229" formatCode="&quot;1572 KB&quot;"/>
    <numFmt numFmtId="230" formatCode="&quot;2456 KB&quot;"/>
    <numFmt numFmtId="231" formatCode="&quot;24 MB&quot;"/>
    <numFmt numFmtId="232" formatCode="&quot;4212 KB&quot;"/>
    <numFmt numFmtId="233" formatCode="&quot;32 MB&quot;"/>
    <numFmt numFmtId="234" formatCode="&quot;2928 KB&quot;"/>
    <numFmt numFmtId="235" formatCode="&quot;4800 KB&quot;"/>
    <numFmt numFmtId="236" formatCode="&quot;4780 KB&quot;"/>
    <numFmt numFmtId="237" formatCode="&quot;2196 KB&quot;"/>
    <numFmt numFmtId="238" formatCode="&quot;4760 KB&quot;"/>
    <numFmt numFmtId="239" formatCode="&quot;22 MB&quot;"/>
    <numFmt numFmtId="240" formatCode="&quot;4292 KB&quot;"/>
    <numFmt numFmtId="241" formatCode="&quot;60 GB&quot;"/>
    <numFmt numFmtId="242" formatCode="&quot;46 GB&quot;"/>
    <numFmt numFmtId="243" formatCode="&quot;89 GB&quot;"/>
    <numFmt numFmtId="244" formatCode="&quot;88 GB&quot;"/>
    <numFmt numFmtId="245" formatCode="&quot;2795 GB&quot;"/>
    <numFmt numFmtId="246" formatCode="&quot;2794 GB&quot;"/>
    <numFmt numFmtId="247" formatCode="&quot;149 GB&quot;"/>
    <numFmt numFmtId="248" formatCode="&quot;932 GB&quot;"/>
    <numFmt numFmtId="249" formatCode="&quot;128 KB&quot;"/>
    <numFmt numFmtId="250" formatCode="&quot;64 MB&quot;"/>
    <numFmt numFmtId="251" formatCode="0.0"/>
    <numFmt numFmtId="256" formatCode="&quot;84 MB&quot;"/>
    <numFmt numFmtId="257" formatCode="&quot;1458 MB&quot;"/>
    <numFmt numFmtId="258" formatCode="&quot;3552 MB&quot;"/>
    <numFmt numFmtId="259" formatCode="&quot;2722 MB&quot;"/>
    <numFmt numFmtId="260" formatCode="&quot;5 GB&quot;"/>
    <numFmt numFmtId="262" formatCode="&quot;1022 MB&quot;"/>
    <numFmt numFmtId="263" formatCode="&quot;1794 MB&quot;"/>
    <numFmt numFmtId="264" formatCode="&quot;16 Kpx&quot;"/>
    <numFmt numFmtId="265" formatCode="&quot;4096 MB&quot;"/>
    <numFmt numFmtId="266" formatCode="&quot;3298 MB&quot;"/>
    <numFmt numFmtId="267" formatCode="&quot;8 GB&quot;"/>
    <numFmt numFmtId="268" formatCode="&quot;7 GB&quot;"/>
    <numFmt numFmtId="269" formatCode="&quot;4096 KB&quot;"/>
    <numFmt numFmtId="270" formatCode="&quot;1600 px&quot;"/>
    <numFmt numFmtId="271" formatCode="&quot;1200 px&quot;"/>
    <numFmt numFmtId="272" formatCode="&quot;119 GB&quot;"/>
    <numFmt numFmtId="273" formatCode="&quot;1024 MB&quot;"/>
    <numFmt numFmtId="275" formatCode="&quot;3297 MB&quot;"/>
    <numFmt numFmtId="276" formatCode="&quot;32 KB&quot;"/>
  </numFmts>
  <fonts count="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202" fontId="0" fillId="0" borderId="0" xfId="0" applyNumberFormat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209" fontId="0" fillId="0" borderId="0" xfId="0" applyNumberFormat="1" applyAlignment="1">
      <alignment/>
    </xf>
    <xf numFmtId="210" fontId="0" fillId="0" borderId="0" xfId="0" applyNumberFormat="1" applyAlignment="1">
      <alignment/>
    </xf>
    <xf numFmtId="211" fontId="0" fillId="0" borderId="0" xfId="0" applyNumberFormat="1" applyAlignment="1">
      <alignment/>
    </xf>
    <xf numFmtId="212" fontId="0" fillId="0" borderId="0" xfId="0" applyNumberFormat="1" applyAlignment="1">
      <alignment/>
    </xf>
    <xf numFmtId="213" fontId="0" fillId="0" borderId="0" xfId="0" applyNumberFormat="1" applyAlignment="1">
      <alignment/>
    </xf>
    <xf numFmtId="214" fontId="0" fillId="0" borderId="0" xfId="0" applyNumberFormat="1" applyAlignment="1">
      <alignment/>
    </xf>
    <xf numFmtId="215" fontId="0" fillId="0" borderId="0" xfId="0" applyNumberFormat="1" applyAlignment="1">
      <alignment/>
    </xf>
    <xf numFmtId="216" fontId="0" fillId="0" borderId="0" xfId="0" applyNumberFormat="1" applyAlignment="1">
      <alignment/>
    </xf>
    <xf numFmtId="217" fontId="0" fillId="0" borderId="0" xfId="0" applyNumberFormat="1" applyAlignment="1">
      <alignment/>
    </xf>
    <xf numFmtId="218" fontId="0" fillId="0" borderId="0" xfId="0" applyNumberFormat="1" applyAlignment="1">
      <alignment/>
    </xf>
    <xf numFmtId="219" fontId="0" fillId="0" borderId="0" xfId="0" applyNumberFormat="1" applyAlignment="1">
      <alignment/>
    </xf>
    <xf numFmtId="220" fontId="0" fillId="0" borderId="0" xfId="0" applyNumberFormat="1" applyAlignment="1">
      <alignment/>
    </xf>
    <xf numFmtId="221" fontId="0" fillId="0" borderId="0" xfId="0" applyNumberFormat="1" applyAlignment="1">
      <alignment/>
    </xf>
    <xf numFmtId="222" fontId="0" fillId="0" borderId="0" xfId="0" applyNumberFormat="1" applyAlignment="1">
      <alignment/>
    </xf>
    <xf numFmtId="223" fontId="0" fillId="0" borderId="0" xfId="0" applyNumberFormat="1" applyAlignment="1">
      <alignment/>
    </xf>
    <xf numFmtId="224" fontId="0" fillId="0" borderId="0" xfId="0" applyNumberFormat="1" applyAlignment="1">
      <alignment/>
    </xf>
    <xf numFmtId="225" fontId="0" fillId="0" borderId="0" xfId="0" applyNumberFormat="1" applyAlignment="1">
      <alignment/>
    </xf>
    <xf numFmtId="226" fontId="0" fillId="0" borderId="0" xfId="0" applyNumberFormat="1" applyAlignment="1">
      <alignment/>
    </xf>
    <xf numFmtId="227" fontId="0" fillId="0" borderId="0" xfId="0" applyNumberFormat="1" applyAlignment="1">
      <alignment/>
    </xf>
    <xf numFmtId="228" fontId="0" fillId="0" borderId="0" xfId="0" applyNumberFormat="1" applyAlignment="1">
      <alignment/>
    </xf>
    <xf numFmtId="229" fontId="0" fillId="0" borderId="0" xfId="0" applyNumberFormat="1" applyAlignment="1">
      <alignment/>
    </xf>
    <xf numFmtId="230" fontId="0" fillId="0" borderId="0" xfId="0" applyNumberFormat="1" applyAlignment="1">
      <alignment/>
    </xf>
    <xf numFmtId="231" fontId="0" fillId="0" borderId="0" xfId="0" applyNumberFormat="1" applyAlignment="1">
      <alignment/>
    </xf>
    <xf numFmtId="232" fontId="0" fillId="0" borderId="0" xfId="0" applyNumberFormat="1" applyAlignment="1">
      <alignment/>
    </xf>
    <xf numFmtId="233" fontId="0" fillId="0" borderId="0" xfId="0" applyNumberFormat="1" applyAlignment="1">
      <alignment/>
    </xf>
    <xf numFmtId="234" fontId="0" fillId="0" borderId="0" xfId="0" applyNumberFormat="1" applyAlignment="1">
      <alignment/>
    </xf>
    <xf numFmtId="235" fontId="0" fillId="0" borderId="0" xfId="0" applyNumberFormat="1" applyAlignment="1">
      <alignment/>
    </xf>
    <xf numFmtId="236" fontId="0" fillId="0" borderId="0" xfId="0" applyNumberFormat="1" applyAlignment="1">
      <alignment/>
    </xf>
    <xf numFmtId="237" fontId="0" fillId="0" borderId="0" xfId="0" applyNumberFormat="1" applyAlignment="1">
      <alignment/>
    </xf>
    <xf numFmtId="238" fontId="0" fillId="0" borderId="0" xfId="0" applyNumberFormat="1" applyAlignment="1">
      <alignment/>
    </xf>
    <xf numFmtId="239" fontId="0" fillId="0" borderId="0" xfId="0" applyNumberFormat="1" applyAlignment="1">
      <alignment/>
    </xf>
    <xf numFmtId="240" fontId="0" fillId="0" borderId="0" xfId="0" applyNumberFormat="1" applyAlignment="1">
      <alignment/>
    </xf>
    <xf numFmtId="241" fontId="0" fillId="0" borderId="0" xfId="0" applyNumberFormat="1" applyAlignment="1">
      <alignment/>
    </xf>
    <xf numFmtId="242" fontId="0" fillId="0" borderId="0" xfId="0" applyNumberFormat="1" applyAlignment="1">
      <alignment/>
    </xf>
    <xf numFmtId="243" fontId="0" fillId="0" borderId="0" xfId="0" applyNumberFormat="1" applyAlignment="1">
      <alignment/>
    </xf>
    <xf numFmtId="244" fontId="0" fillId="0" borderId="0" xfId="0" applyNumberFormat="1" applyAlignment="1">
      <alignment/>
    </xf>
    <xf numFmtId="245" fontId="0" fillId="0" borderId="0" xfId="0" applyNumberFormat="1" applyAlignment="1">
      <alignment/>
    </xf>
    <xf numFmtId="246" fontId="0" fillId="0" borderId="0" xfId="0" applyNumberFormat="1" applyAlignment="1">
      <alignment/>
    </xf>
    <xf numFmtId="247" fontId="0" fillId="0" borderId="0" xfId="0" applyNumberFormat="1" applyAlignment="1">
      <alignment/>
    </xf>
    <xf numFmtId="248" fontId="0" fillId="0" borderId="0" xfId="0" applyNumberFormat="1" applyAlignment="1">
      <alignment/>
    </xf>
    <xf numFmtId="2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262" fontId="0" fillId="0" borderId="0" xfId="0" applyNumberFormat="1" applyAlignment="1">
      <alignment horizontal="center"/>
    </xf>
    <xf numFmtId="263" fontId="0" fillId="0" borderId="0" xfId="0" applyNumberFormat="1" applyAlignment="1">
      <alignment horizontal="center"/>
    </xf>
    <xf numFmtId="25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257" fontId="0" fillId="0" borderId="0" xfId="0" applyNumberFormat="1" applyAlignment="1">
      <alignment horizontal="center"/>
    </xf>
    <xf numFmtId="264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258" fontId="0" fillId="0" borderId="0" xfId="0" applyNumberFormat="1" applyAlignment="1">
      <alignment horizontal="center"/>
    </xf>
    <xf numFmtId="259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260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265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66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267" fontId="0" fillId="0" borderId="0" xfId="0" applyNumberFormat="1" applyAlignment="1">
      <alignment horizontal="center"/>
    </xf>
    <xf numFmtId="275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268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26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270" fontId="0" fillId="0" borderId="0" xfId="0" applyNumberFormat="1" applyAlignment="1">
      <alignment horizontal="center"/>
    </xf>
    <xf numFmtId="271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272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276" fontId="0" fillId="0" borderId="0" xfId="0" applyNumberFormat="1" applyAlignment="1">
      <alignment horizontal="center"/>
    </xf>
    <xf numFmtId="233" fontId="0" fillId="0" borderId="0" xfId="0" applyNumberFormat="1" applyAlignment="1">
      <alignment horizontal="center"/>
    </xf>
    <xf numFmtId="250" fontId="0" fillId="0" borderId="0" xfId="0" applyNumberFormat="1" applyAlignment="1">
      <alignment horizontal="center"/>
    </xf>
    <xf numFmtId="273" fontId="0" fillId="0" borderId="0" xfId="0" applyNumberFormat="1" applyAlignment="1">
      <alignment horizontal="center"/>
    </xf>
    <xf numFmtId="25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5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4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49.875" style="0" customWidth="1"/>
    <col min="2" max="5" width="16.75390625" style="78" customWidth="1"/>
    <col min="6" max="20" width="16.75390625" style="0" customWidth="1"/>
  </cols>
  <sheetData>
    <row r="1" spans="1:5" s="72" customFormat="1" ht="38.25">
      <c r="A1" s="72" t="s">
        <v>13</v>
      </c>
      <c r="B1" s="76" t="s">
        <v>40</v>
      </c>
      <c r="C1" s="76" t="s">
        <v>37</v>
      </c>
      <c r="D1" s="76" t="s">
        <v>38</v>
      </c>
      <c r="E1" s="76" t="s">
        <v>39</v>
      </c>
    </row>
    <row r="2" spans="1:5" s="71" customFormat="1" ht="12.75">
      <c r="A2" s="71" t="s">
        <v>41</v>
      </c>
      <c r="B2" s="77">
        <v>2</v>
      </c>
      <c r="C2" s="77">
        <v>2</v>
      </c>
      <c r="D2" s="77">
        <v>1</v>
      </c>
      <c r="E2" s="77">
        <v>2</v>
      </c>
    </row>
    <row r="3" spans="1:5" s="71" customFormat="1" ht="12.75">
      <c r="A3" s="71" t="s">
        <v>6</v>
      </c>
      <c r="B3" s="77" t="s">
        <v>0</v>
      </c>
      <c r="C3" s="77" t="s">
        <v>9</v>
      </c>
      <c r="D3" s="77" t="s">
        <v>9</v>
      </c>
      <c r="E3" s="77" t="s">
        <v>0</v>
      </c>
    </row>
    <row r="4" spans="1:5" ht="12.75">
      <c r="A4" t="s">
        <v>2</v>
      </c>
      <c r="B4" s="78">
        <v>2</v>
      </c>
      <c r="C4" s="78">
        <v>4</v>
      </c>
      <c r="D4" s="78">
        <v>2</v>
      </c>
      <c r="E4" s="78">
        <v>2</v>
      </c>
    </row>
    <row r="5" spans="1:5" s="71" customFormat="1" ht="76.5">
      <c r="A5" s="71" t="s">
        <v>7</v>
      </c>
      <c r="B5" s="77" t="s">
        <v>8</v>
      </c>
      <c r="C5" s="77" t="s">
        <v>11</v>
      </c>
      <c r="D5" s="77" t="s">
        <v>12</v>
      </c>
      <c r="E5" s="77" t="s">
        <v>12</v>
      </c>
    </row>
    <row r="6" spans="1:5" ht="12.75">
      <c r="A6" t="s">
        <v>59</v>
      </c>
      <c r="B6" s="78" t="s">
        <v>3</v>
      </c>
      <c r="C6" s="78" t="s">
        <v>3</v>
      </c>
      <c r="D6" s="78" t="s">
        <v>3</v>
      </c>
      <c r="E6" s="78" t="s">
        <v>3</v>
      </c>
    </row>
    <row r="7" spans="1:5" ht="12.75">
      <c r="A7" t="s">
        <v>4</v>
      </c>
      <c r="B7" s="79">
        <f>1.3*10^9</f>
        <v>1300000000</v>
      </c>
      <c r="C7" s="79">
        <f>2*10^9</f>
        <v>2000000000</v>
      </c>
      <c r="D7" s="79">
        <f>3.8*10^9</f>
        <v>3800000000</v>
      </c>
      <c r="E7" s="79">
        <f>2.8*10^9</f>
        <v>2800000000</v>
      </c>
    </row>
    <row r="8" spans="1:5" ht="12.75">
      <c r="A8" t="s">
        <v>5</v>
      </c>
      <c r="B8" s="79">
        <f>200*10^6</f>
        <v>200000000</v>
      </c>
      <c r="C8" s="79">
        <f>133*10^6</f>
        <v>133000000</v>
      </c>
      <c r="D8" s="79">
        <f>200*10^6</f>
        <v>200000000</v>
      </c>
      <c r="E8" s="79">
        <f>200*10^6</f>
        <v>200000000</v>
      </c>
    </row>
    <row r="9" spans="1:5" ht="12.75">
      <c r="A9" t="s">
        <v>46</v>
      </c>
      <c r="B9" s="79" t="s">
        <v>47</v>
      </c>
      <c r="C9" s="79" t="s">
        <v>49</v>
      </c>
      <c r="D9" s="79" t="s">
        <v>51</v>
      </c>
      <c r="E9" s="79" t="s">
        <v>51</v>
      </c>
    </row>
    <row r="10" spans="1:5" ht="12.75">
      <c r="A10" t="s">
        <v>1</v>
      </c>
      <c r="B10" s="79" t="s">
        <v>48</v>
      </c>
      <c r="C10" s="79" t="s">
        <v>50</v>
      </c>
      <c r="D10" s="79" t="s">
        <v>48</v>
      </c>
      <c r="E10" s="79" t="s">
        <v>48</v>
      </c>
    </row>
    <row r="11" spans="1:5" ht="12.75">
      <c r="A11" t="s">
        <v>56</v>
      </c>
      <c r="B11" s="79" t="s">
        <v>57</v>
      </c>
      <c r="C11" s="79" t="s">
        <v>58</v>
      </c>
      <c r="D11" s="79" t="s">
        <v>58</v>
      </c>
      <c r="E11" s="79" t="s">
        <v>58</v>
      </c>
    </row>
    <row r="12" spans="1:5" ht="12.75">
      <c r="A12" t="s">
        <v>52</v>
      </c>
      <c r="B12" s="75" t="s">
        <v>53</v>
      </c>
      <c r="C12" s="75" t="s">
        <v>54</v>
      </c>
      <c r="D12" s="124" t="s">
        <v>55</v>
      </c>
      <c r="E12" s="125" t="s">
        <v>55</v>
      </c>
    </row>
    <row r="13" s="70" customFormat="1" ht="12.75"/>
    <row r="14" s="70" customFormat="1" ht="12.75">
      <c r="A14" s="73" t="s">
        <v>44</v>
      </c>
    </row>
    <row r="15" spans="1:5" s="1" customFormat="1" ht="12.75">
      <c r="A15" s="74" t="s">
        <v>24</v>
      </c>
      <c r="B15" s="81">
        <f>2.585075</f>
        <v>2.585075</v>
      </c>
      <c r="C15" s="81">
        <f>0.913767</f>
        <v>0.913767</v>
      </c>
      <c r="D15" s="81">
        <f>2.072241</f>
        <v>2.072241</v>
      </c>
      <c r="E15" s="81">
        <f>3.822037</f>
        <v>3.822037</v>
      </c>
    </row>
    <row r="16" spans="1:5" s="1" customFormat="1" ht="12.75">
      <c r="A16" s="74" t="s">
        <v>25</v>
      </c>
      <c r="B16" s="121">
        <f>45.6245</f>
        <v>45.6245</v>
      </c>
      <c r="C16" s="121">
        <f>22.359488</f>
        <v>22.359488</v>
      </c>
      <c r="D16" s="121">
        <f>39.781345</f>
        <v>39.781345</v>
      </c>
      <c r="E16" s="121">
        <f>62.609966</f>
        <v>62.609966</v>
      </c>
    </row>
    <row r="17" spans="1:5" s="1" customFormat="1" ht="12.75">
      <c r="A17" s="74" t="s">
        <v>26</v>
      </c>
      <c r="B17" s="121">
        <f>418.35025</f>
        <v>418.35025</v>
      </c>
      <c r="C17" s="121">
        <f>251.889969</f>
        <v>251.889969</v>
      </c>
      <c r="D17" s="121">
        <f>506.893829</f>
        <v>506.893829</v>
      </c>
      <c r="E17" s="121">
        <f>565.733704</f>
        <v>565.733704</v>
      </c>
    </row>
    <row r="18" spans="1:5" s="1" customFormat="1" ht="12.75">
      <c r="A18" s="74" t="s">
        <v>33</v>
      </c>
      <c r="B18" s="81">
        <f>2.459405*10^0</f>
        <v>2.459405</v>
      </c>
      <c r="C18" s="81">
        <f>3.462623*10^0</f>
        <v>3.462623</v>
      </c>
      <c r="D18" s="81">
        <f>11.068295*10^0</f>
        <v>11.068295</v>
      </c>
      <c r="E18" s="81">
        <f>8.647002*10^0</f>
        <v>8.647002</v>
      </c>
    </row>
    <row r="19" spans="1:5" s="1" customFormat="1" ht="12.75">
      <c r="A19" s="74" t="s">
        <v>32</v>
      </c>
      <c r="B19" s="81">
        <f>6.458134*10^0</f>
        <v>6.458134</v>
      </c>
      <c r="C19" s="81">
        <f>3.082165*10^0</f>
        <v>3.082165</v>
      </c>
      <c r="D19" s="81">
        <f>3.456083*10^0</f>
        <v>3.456083</v>
      </c>
      <c r="E19" s="81">
        <f>4.96165*10^0</f>
        <v>4.96165</v>
      </c>
    </row>
    <row r="20" spans="1:5" s="1" customFormat="1" ht="12.75">
      <c r="A20" s="74" t="s">
        <v>31</v>
      </c>
      <c r="B20" s="122">
        <f>13863.020508*10^0</f>
        <v>13863.020508</v>
      </c>
      <c r="C20" s="122">
        <f>4924.195313*10^0</f>
        <v>4924.195313</v>
      </c>
      <c r="D20" s="122">
        <f>10307.209961*10^0</f>
        <v>10307.209961</v>
      </c>
      <c r="E20" s="122">
        <f>11390.277344*10^0</f>
        <v>11390.277344</v>
      </c>
    </row>
    <row r="21" spans="1:5" s="1" customFormat="1" ht="12.75">
      <c r="A21" s="74" t="s">
        <v>35</v>
      </c>
      <c r="B21" s="81">
        <f>7.163808*10^0</f>
        <v>7.163808</v>
      </c>
      <c r="C21" s="81">
        <f>4.032294*10^0</f>
        <v>4.032294</v>
      </c>
      <c r="D21" s="81">
        <f>4.626531*10^0</f>
        <v>4.626531</v>
      </c>
      <c r="E21" s="81">
        <f>4.902639*10^0</f>
        <v>4.902639</v>
      </c>
    </row>
    <row r="22" spans="1:5" s="1" customFormat="1" ht="12.75">
      <c r="A22" s="74" t="s">
        <v>36</v>
      </c>
      <c r="B22" s="81">
        <f>1.756602*10^0</f>
        <v>1.756602</v>
      </c>
      <c r="C22" s="81">
        <f>1.113945*10^0</f>
        <v>1.113945</v>
      </c>
      <c r="D22" s="81">
        <f>1.445001*10^0</f>
        <v>1.445001</v>
      </c>
      <c r="E22" s="81">
        <f>2.137326*10^0</f>
        <v>2.137326</v>
      </c>
    </row>
    <row r="23" spans="1:5" s="1" customFormat="1" ht="12.75">
      <c r="A23" s="74" t="s">
        <v>34</v>
      </c>
      <c r="B23" s="81">
        <f>1.036933*10^0</f>
        <v>1.036933</v>
      </c>
      <c r="C23" s="81">
        <f>0.847948*10^0</f>
        <v>0.847948</v>
      </c>
      <c r="D23" s="81">
        <f>0.424461*10^0</f>
        <v>0.424461</v>
      </c>
      <c r="E23" s="81">
        <f>0.937649*10^0</f>
        <v>0.937649</v>
      </c>
    </row>
    <row r="24" spans="1:5" s="1" customFormat="1" ht="12.75">
      <c r="A24" s="74" t="s">
        <v>30</v>
      </c>
      <c r="B24" s="81">
        <f>2.430823*10^0</f>
        <v>2.430823</v>
      </c>
      <c r="C24" s="81">
        <f>0.897811*10^0</f>
        <v>0.897811</v>
      </c>
      <c r="D24" s="81">
        <f>1.756901*10^0</f>
        <v>1.756901</v>
      </c>
      <c r="E24" s="81">
        <f>2.327986*10^0</f>
        <v>2.327986</v>
      </c>
    </row>
    <row r="25" spans="1:5" s="1" customFormat="1" ht="12.75">
      <c r="A25" s="74" t="s">
        <v>16</v>
      </c>
      <c r="B25" s="81">
        <f>1.099803</f>
        <v>1.099803</v>
      </c>
      <c r="C25" s="81">
        <f>1.075877</f>
        <v>1.075877</v>
      </c>
      <c r="D25" s="81">
        <f>1.004165</f>
        <v>1.004165</v>
      </c>
      <c r="E25" s="81">
        <f>1.284987</f>
        <v>1.284987</v>
      </c>
    </row>
    <row r="26" spans="1:5" s="1" customFormat="1" ht="12.75">
      <c r="A26" s="74" t="s">
        <v>17</v>
      </c>
      <c r="B26" s="81">
        <f>0.265102</f>
        <v>0.265102</v>
      </c>
      <c r="C26" s="81">
        <f>0.328362</f>
        <v>0.328362</v>
      </c>
      <c r="D26" s="81">
        <f>0.267013</f>
        <v>0.267013</v>
      </c>
      <c r="E26" s="81">
        <f>0.322416</f>
        <v>0.322416</v>
      </c>
    </row>
    <row r="27" spans="1:5" s="1" customFormat="1" ht="12.75">
      <c r="A27" s="74" t="s">
        <v>21</v>
      </c>
      <c r="B27" s="81">
        <f>2.959872</f>
        <v>2.959872</v>
      </c>
      <c r="C27" s="81">
        <f>2.900486</f>
        <v>2.900486</v>
      </c>
      <c r="D27" s="81">
        <f>2.743888</f>
        <v>2.743888</v>
      </c>
      <c r="E27" s="81">
        <f>3.553944</f>
        <v>3.553944</v>
      </c>
    </row>
    <row r="28" spans="1:5" s="1" customFormat="1" ht="12.75">
      <c r="A28" s="74" t="s">
        <v>18</v>
      </c>
      <c r="B28" s="121">
        <f>11.798759*10^0</f>
        <v>11.798759</v>
      </c>
      <c r="C28" s="75" t="s">
        <v>10</v>
      </c>
      <c r="D28" s="121">
        <f>9.867115*10^0</f>
        <v>9.867115</v>
      </c>
      <c r="E28" s="121">
        <f>16.6626*10^0</f>
        <v>16.6626</v>
      </c>
    </row>
    <row r="29" spans="1:5" s="1" customFormat="1" ht="12.75">
      <c r="A29" s="74" t="s">
        <v>19</v>
      </c>
      <c r="B29" s="121">
        <f>16.217573*10^0</f>
        <v>16.217573</v>
      </c>
      <c r="C29" s="75" t="s">
        <v>10</v>
      </c>
      <c r="D29" s="121">
        <f>17.957479*10^0</f>
        <v>17.957479</v>
      </c>
      <c r="E29" s="121">
        <f>23.220896*10^0</f>
        <v>23.220896</v>
      </c>
    </row>
    <row r="30" spans="1:5" s="1" customFormat="1" ht="12.75">
      <c r="A30" s="74" t="s">
        <v>28</v>
      </c>
      <c r="B30" s="121">
        <f>16.139305*10^0</f>
        <v>16.139305</v>
      </c>
      <c r="C30" s="121" t="s">
        <v>10</v>
      </c>
      <c r="D30" s="121">
        <f>19.858276*10^0</f>
        <v>19.858276</v>
      </c>
      <c r="E30" s="121">
        <f>22.892111*10^0</f>
        <v>22.892111</v>
      </c>
    </row>
    <row r="31" spans="1:5" s="1" customFormat="1" ht="12.75">
      <c r="A31" s="74" t="s">
        <v>29</v>
      </c>
      <c r="B31" s="121">
        <f>12.378423*10^0</f>
        <v>12.378423</v>
      </c>
      <c r="C31" s="121" t="s">
        <v>10</v>
      </c>
      <c r="D31" s="121">
        <f>13.544648*10^0</f>
        <v>13.544648</v>
      </c>
      <c r="E31" s="121">
        <f>19.710556*10^0</f>
        <v>19.710556</v>
      </c>
    </row>
    <row r="32" spans="1:5" s="1" customFormat="1" ht="12.75">
      <c r="A32" s="74" t="s">
        <v>23</v>
      </c>
      <c r="B32" s="81">
        <f>6.41386</f>
        <v>6.41386</v>
      </c>
      <c r="C32" s="81">
        <f>7.841483</f>
        <v>7.841483</v>
      </c>
      <c r="D32" s="81">
        <f>11.297951</f>
        <v>11.297951</v>
      </c>
      <c r="E32" s="81">
        <f>9.824175</f>
        <v>9.824175</v>
      </c>
    </row>
    <row r="33" spans="1:5" s="1" customFormat="1" ht="12.75">
      <c r="A33" s="74" t="s">
        <v>27</v>
      </c>
      <c r="B33" s="81">
        <f>1.477771</f>
        <v>1.477771</v>
      </c>
      <c r="C33" s="81">
        <f>1.015697</f>
        <v>1.015697</v>
      </c>
      <c r="D33" s="81">
        <f>1.62684</f>
        <v>1.62684</v>
      </c>
      <c r="E33" s="81">
        <f>1.784654</f>
        <v>1.784654</v>
      </c>
    </row>
    <row r="34" spans="1:5" s="1" customFormat="1" ht="12.75">
      <c r="A34" s="74" t="s">
        <v>22</v>
      </c>
      <c r="B34" s="81">
        <f>0.309185</f>
        <v>0.309185</v>
      </c>
      <c r="C34" s="81">
        <f>0.227661</f>
        <v>0.227661</v>
      </c>
      <c r="D34" s="81">
        <f>0.420184</f>
        <v>0.420184</v>
      </c>
      <c r="E34" s="81">
        <f>0.437462</f>
        <v>0.437462</v>
      </c>
    </row>
    <row r="35" spans="1:5" s="1" customFormat="1" ht="12.75">
      <c r="A35" s="74" t="s">
        <v>15</v>
      </c>
      <c r="B35" s="81">
        <f>2.202421</f>
        <v>2.202421</v>
      </c>
      <c r="C35" s="81">
        <f>1.904882</f>
        <v>1.904882</v>
      </c>
      <c r="D35" s="81">
        <f>3.004151</f>
        <v>3.004151</v>
      </c>
      <c r="E35" s="81">
        <f>3.50682</f>
        <v>3.50682</v>
      </c>
    </row>
    <row r="36" spans="1:5" s="1" customFormat="1" ht="12.75">
      <c r="A36" s="74" t="s">
        <v>20</v>
      </c>
      <c r="B36" s="121">
        <f>15.142567*10^0</f>
        <v>15.142567</v>
      </c>
      <c r="C36" s="121">
        <f>36.948006*10^0</f>
        <v>36.948006</v>
      </c>
      <c r="D36" s="80" t="s">
        <v>14</v>
      </c>
      <c r="E36" s="80" t="s">
        <v>14</v>
      </c>
    </row>
    <row r="37" spans="1:5" s="1" customFormat="1" ht="12.75">
      <c r="A37" s="74" t="s">
        <v>43</v>
      </c>
      <c r="B37" s="122">
        <v>3225.762549590742</v>
      </c>
      <c r="C37" s="122">
        <v>3416.961517633743</v>
      </c>
      <c r="D37" s="122">
        <v>2153.9478150443047</v>
      </c>
      <c r="E37" s="122">
        <v>2913.494914276072</v>
      </c>
    </row>
    <row r="38" spans="1:5" s="1" customFormat="1" ht="12.75">
      <c r="A38" s="74" t="s">
        <v>42</v>
      </c>
      <c r="B38" s="81">
        <v>3.4767480125155457</v>
      </c>
      <c r="C38" s="81">
        <v>5.0249878091014955</v>
      </c>
      <c r="D38" s="80" t="s">
        <v>14</v>
      </c>
      <c r="E38" s="80" t="s">
        <v>14</v>
      </c>
    </row>
    <row r="39" spans="2:5" s="1" customFormat="1" ht="12.75">
      <c r="B39" s="82"/>
      <c r="C39" s="82"/>
      <c r="D39" s="82"/>
      <c r="E39" s="82"/>
    </row>
    <row r="40" spans="1:5" ht="12.75">
      <c r="A40" s="1" t="s">
        <v>45</v>
      </c>
      <c r="B40" s="123">
        <f>100*GEOMEAN(B15:B27,B32:B35,B37)/7.24435616280724</f>
        <v>104.06933356744706</v>
      </c>
      <c r="C40" s="123">
        <f>100*GEOMEAN(C15:C27,C32:C35,C37)/7.24435616280724</f>
        <v>73.26955360378231</v>
      </c>
      <c r="D40" s="123">
        <f>100*GEOMEAN(D15:D27,D32:D35,D37)/7.24435616280724</f>
        <v>100.00000000000001</v>
      </c>
      <c r="E40" s="123">
        <f>100*GEOMEAN(E15:E27,E32:E35,E37)/7.24435616280724</f>
        <v>125.28279068750909</v>
      </c>
    </row>
    <row r="42" spans="1:10" ht="12.75">
      <c r="A42" s="1"/>
      <c r="B42" s="70"/>
      <c r="C42" s="70"/>
      <c r="D42" s="70"/>
      <c r="E42" s="70"/>
      <c r="F42" s="1"/>
      <c r="G42" s="1"/>
      <c r="H42" s="1"/>
      <c r="I42" s="1"/>
      <c r="J42" s="1"/>
    </row>
    <row r="43" ht="12.75">
      <c r="F43" s="3"/>
    </row>
    <row r="44" ht="12.75">
      <c r="F44" s="4"/>
    </row>
    <row r="45" ht="12.75">
      <c r="F45" s="5"/>
    </row>
    <row r="48" spans="1:9" ht="12.75">
      <c r="A48" s="1"/>
      <c r="B48" s="70"/>
      <c r="C48" s="70"/>
      <c r="D48" s="70"/>
      <c r="E48" s="70"/>
      <c r="F48" s="1"/>
      <c r="G48" s="1"/>
      <c r="H48" s="1"/>
      <c r="I48" s="1"/>
    </row>
    <row r="57" spans="1:9" ht="12.75">
      <c r="A57" s="1"/>
      <c r="B57" s="70"/>
      <c r="D57" s="70"/>
      <c r="F57" s="1"/>
      <c r="G57" s="1"/>
      <c r="H57" s="1"/>
      <c r="I57" s="1"/>
    </row>
    <row r="58" ht="12.75">
      <c r="E58" s="70"/>
    </row>
    <row r="62" ht="12.75">
      <c r="C62" s="70"/>
    </row>
    <row r="74" ht="12.75">
      <c r="A74" s="1"/>
    </row>
    <row r="77" ht="12.75">
      <c r="A77" s="1"/>
    </row>
    <row r="78" ht="12.75">
      <c r="D78" s="83"/>
    </row>
    <row r="79" spans="4:5" ht="12.75">
      <c r="D79" s="83"/>
      <c r="E79" s="83"/>
    </row>
    <row r="80" spans="4:5" ht="12.75">
      <c r="D80" s="84"/>
      <c r="E80" s="83"/>
    </row>
    <row r="81" ht="12.75">
      <c r="E81" s="84"/>
    </row>
    <row r="82" ht="12.75">
      <c r="A82" s="1"/>
    </row>
    <row r="83" ht="12.75">
      <c r="C83" s="85"/>
    </row>
    <row r="84" spans="3:4" ht="12.75">
      <c r="C84" s="85"/>
      <c r="D84" s="86"/>
    </row>
    <row r="85" spans="2:5" ht="12.75">
      <c r="B85" s="87"/>
      <c r="C85" s="88"/>
      <c r="E85" s="86"/>
    </row>
    <row r="86" spans="2:4" ht="12.75">
      <c r="B86" s="87"/>
      <c r="D86" s="89"/>
    </row>
    <row r="87" spans="2:5" ht="12.75">
      <c r="B87" s="90"/>
      <c r="D87" s="89"/>
      <c r="E87" s="89"/>
    </row>
    <row r="88" ht="12.75">
      <c r="E88" s="89"/>
    </row>
    <row r="89" ht="12.75">
      <c r="C89" s="86"/>
    </row>
    <row r="91" spans="2:3" ht="12.75">
      <c r="B91" s="86"/>
      <c r="C91" s="91"/>
    </row>
    <row r="92" ht="12.75">
      <c r="C92" s="91"/>
    </row>
    <row r="93" ht="12.75">
      <c r="B93" s="91"/>
    </row>
    <row r="94" ht="12.75">
      <c r="B94" s="91"/>
    </row>
    <row r="103" ht="12.75">
      <c r="A103" s="1"/>
    </row>
    <row r="111" ht="12.75">
      <c r="A111" s="1"/>
    </row>
    <row r="129" ht="12.75">
      <c r="A129" s="1"/>
    </row>
    <row r="133" ht="12.75">
      <c r="A133" s="1"/>
    </row>
    <row r="186" ht="12.75">
      <c r="A186" s="1"/>
    </row>
    <row r="191" ht="12.75">
      <c r="C191" s="92"/>
    </row>
    <row r="192" spans="1:3" ht="12.75">
      <c r="A192" s="1"/>
      <c r="C192" s="93"/>
    </row>
    <row r="193" spans="2:3" ht="12.75">
      <c r="B193" s="94"/>
      <c r="C193" s="95"/>
    </row>
    <row r="194" spans="2:4" ht="12.75">
      <c r="B194" s="96"/>
      <c r="C194" s="95"/>
      <c r="D194" s="97"/>
    </row>
    <row r="195" spans="2:5" ht="12.75">
      <c r="B195" s="98"/>
      <c r="D195" s="99"/>
      <c r="E195" s="97"/>
    </row>
    <row r="196" spans="2:5" ht="12.75">
      <c r="B196" s="100"/>
      <c r="D196" s="101"/>
      <c r="E196" s="102"/>
    </row>
    <row r="197" spans="3:5" ht="12.75">
      <c r="C197" s="103"/>
      <c r="D197" s="104"/>
      <c r="E197" s="101"/>
    </row>
    <row r="198" spans="1:5" ht="12.75">
      <c r="A198" s="1"/>
      <c r="E198" s="104"/>
    </row>
    <row r="199" ht="12.75">
      <c r="B199" s="105"/>
    </row>
    <row r="200" ht="12.75">
      <c r="D200" s="106"/>
    </row>
    <row r="201" ht="12.75">
      <c r="E201" s="106"/>
    </row>
    <row r="206" ht="12.75">
      <c r="C206" s="70"/>
    </row>
    <row r="207" ht="12.75">
      <c r="C207" s="107"/>
    </row>
    <row r="208" spans="1:14" ht="12.75">
      <c r="A208" s="1"/>
      <c r="B208" s="70"/>
      <c r="C208" s="108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07"/>
      <c r="C209" s="107"/>
      <c r="D209" s="70"/>
      <c r="G209" s="2"/>
      <c r="L209" s="8"/>
      <c r="M209" s="9"/>
      <c r="N209" s="9"/>
    </row>
    <row r="210" spans="2:14" ht="12.75">
      <c r="B210" s="108"/>
      <c r="C210" s="108"/>
      <c r="D210" s="108"/>
      <c r="E210" s="70"/>
      <c r="G210" s="10"/>
      <c r="L210" s="5"/>
      <c r="M210" s="11"/>
      <c r="N210" s="9"/>
    </row>
    <row r="211" spans="1:5" ht="12.75">
      <c r="A211" s="1"/>
      <c r="D211" s="107"/>
      <c r="E211" s="108"/>
    </row>
    <row r="212" spans="4:5" ht="12.75">
      <c r="D212" s="108"/>
      <c r="E212" s="107"/>
    </row>
    <row r="213" spans="4:5" ht="12.75">
      <c r="D213" s="107"/>
      <c r="E213" s="108"/>
    </row>
    <row r="214" ht="12.75">
      <c r="E214" s="107"/>
    </row>
    <row r="218" spans="2:3" ht="12.75">
      <c r="B218" s="86"/>
      <c r="C218" s="86"/>
    </row>
    <row r="221" ht="12.75">
      <c r="D221" s="86"/>
    </row>
    <row r="222" spans="1:10" ht="12.75">
      <c r="A222" s="1"/>
      <c r="B222" s="70"/>
      <c r="C222" s="70"/>
      <c r="E222" s="86"/>
      <c r="F222" s="1"/>
      <c r="G222" s="1"/>
      <c r="H222" s="1"/>
      <c r="I222" s="1"/>
      <c r="J222" s="1"/>
    </row>
    <row r="223" ht="12.75">
      <c r="I223" s="11"/>
    </row>
    <row r="224" ht="12.75">
      <c r="I224" s="11"/>
    </row>
    <row r="225" ht="12.75">
      <c r="D225" s="70"/>
    </row>
    <row r="226" ht="12.75">
      <c r="E226" s="70"/>
    </row>
    <row r="227" spans="1:12" ht="12.75">
      <c r="A227" s="1"/>
      <c r="B227" s="70"/>
      <c r="C227" s="70"/>
      <c r="F227" s="1"/>
      <c r="G227" s="1"/>
      <c r="H227" s="1"/>
      <c r="I227" s="1"/>
      <c r="J227" s="1"/>
      <c r="K227" s="1"/>
      <c r="L227" s="1"/>
    </row>
    <row r="235" ht="12.75">
      <c r="D235" s="70"/>
    </row>
    <row r="236" ht="12.75">
      <c r="E236" s="70"/>
    </row>
    <row r="251" spans="1:10" ht="12.75">
      <c r="A251" s="1"/>
      <c r="B251" s="70"/>
      <c r="F251" s="1"/>
      <c r="G251" s="1"/>
      <c r="H251" s="1"/>
      <c r="I251" s="1"/>
      <c r="J251" s="1"/>
    </row>
    <row r="253" ht="12.75">
      <c r="C253" s="70"/>
    </row>
    <row r="256" ht="12.75">
      <c r="D256" s="70"/>
    </row>
    <row r="257" ht="12.75">
      <c r="E257" s="70"/>
    </row>
    <row r="265" spans="1:11" ht="12.75">
      <c r="A265" s="1"/>
      <c r="B265" s="70"/>
      <c r="D265" s="70"/>
      <c r="F265" s="1"/>
      <c r="G265" s="1"/>
      <c r="H265" s="1"/>
      <c r="I265" s="1"/>
      <c r="J265" s="1"/>
      <c r="K265" s="1"/>
    </row>
    <row r="266" spans="5:6" ht="12.75">
      <c r="E266" s="70"/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spans="3:6" ht="12.75">
      <c r="C271" s="70"/>
      <c r="F271" s="6"/>
    </row>
    <row r="272" ht="12.75">
      <c r="F272" s="6"/>
    </row>
    <row r="273" ht="12.75">
      <c r="F273" s="6"/>
    </row>
    <row r="274" ht="12.75">
      <c r="F274" s="6"/>
    </row>
    <row r="279" ht="12.75">
      <c r="A279" s="1"/>
    </row>
    <row r="282" ht="12.75">
      <c r="B282" s="109"/>
    </row>
    <row r="283" spans="2:5" ht="12.75">
      <c r="B283" s="109"/>
      <c r="E283" s="110"/>
    </row>
    <row r="284" spans="4:5" ht="12.75">
      <c r="D284" s="110"/>
      <c r="E284" s="111"/>
    </row>
    <row r="285" ht="12.75">
      <c r="D285" s="111"/>
    </row>
    <row r="286" ht="12.75">
      <c r="A286" s="1"/>
    </row>
    <row r="287" ht="12.75">
      <c r="C287" s="110"/>
    </row>
    <row r="288" ht="12.75">
      <c r="C288" s="111"/>
    </row>
    <row r="290" ht="12.75">
      <c r="A290" s="1"/>
    </row>
    <row r="298" ht="12.75">
      <c r="A298" s="1"/>
    </row>
    <row r="303" ht="12.75">
      <c r="A303" s="1"/>
    </row>
    <row r="311" spans="2:5" ht="12.75">
      <c r="B311" s="112"/>
      <c r="E311" s="70"/>
    </row>
    <row r="312" spans="2:4" ht="12.75">
      <c r="B312" s="113"/>
      <c r="D312" s="70"/>
    </row>
    <row r="313" ht="12.75">
      <c r="B313" s="114"/>
    </row>
    <row r="315" ht="12.75">
      <c r="C315" s="70"/>
    </row>
    <row r="317" ht="12.75">
      <c r="A317" s="1"/>
    </row>
    <row r="319" ht="12.75">
      <c r="E319" s="112"/>
    </row>
    <row r="320" spans="4:5" ht="12.75">
      <c r="D320" s="112"/>
      <c r="E320" s="113"/>
    </row>
    <row r="321" spans="4:5" ht="12.75">
      <c r="D321" s="113"/>
      <c r="E321" s="114"/>
    </row>
    <row r="322" spans="1:7" ht="12.75">
      <c r="A322" s="1"/>
      <c r="B322" s="70"/>
      <c r="D322" s="114"/>
      <c r="F322" s="1"/>
      <c r="G322" s="1"/>
    </row>
    <row r="323" spans="3:7" ht="12.75">
      <c r="C323" s="112"/>
      <c r="G323" s="12"/>
    </row>
    <row r="324" spans="3:7" ht="12.75">
      <c r="C324" s="113"/>
      <c r="G324" s="13"/>
    </row>
    <row r="325" spans="3:7" ht="12.75">
      <c r="C325" s="114"/>
      <c r="G325" s="14"/>
    </row>
    <row r="326" ht="12.75">
      <c r="G326" s="15"/>
    </row>
    <row r="327" ht="12.75">
      <c r="G327" s="16"/>
    </row>
    <row r="328" ht="12.75">
      <c r="G328" s="17"/>
    </row>
    <row r="329" ht="12.75">
      <c r="G329" s="18"/>
    </row>
    <row r="330" ht="12.75">
      <c r="G330" s="19"/>
    </row>
    <row r="331" spans="5:7" ht="12.75">
      <c r="E331" s="70"/>
      <c r="G331" s="20"/>
    </row>
    <row r="332" spans="4:7" ht="12.75">
      <c r="D332" s="70"/>
      <c r="G332" s="15"/>
    </row>
    <row r="333" ht="12.75">
      <c r="G333" s="19"/>
    </row>
    <row r="334" spans="3:7" ht="12.75">
      <c r="C334" s="70"/>
      <c r="G334" s="19"/>
    </row>
    <row r="335" ht="12.75">
      <c r="G335" s="21"/>
    </row>
    <row r="336" ht="12.75">
      <c r="G336" s="22"/>
    </row>
    <row r="337" ht="12.75">
      <c r="G337" s="23"/>
    </row>
    <row r="338" ht="12.75">
      <c r="G338" s="24"/>
    </row>
    <row r="339" ht="12.75">
      <c r="G339" s="25"/>
    </row>
    <row r="340" ht="12.75">
      <c r="G340" s="25"/>
    </row>
    <row r="341" ht="12.75">
      <c r="G341" s="7"/>
    </row>
    <row r="342" ht="12.75">
      <c r="G342" s="25"/>
    </row>
    <row r="343" ht="12.75">
      <c r="G343" s="17"/>
    </row>
    <row r="344" ht="12.75">
      <c r="G344" s="15"/>
    </row>
    <row r="345" ht="12.75">
      <c r="G345" s="26"/>
    </row>
    <row r="346" ht="12.75">
      <c r="G346" s="19"/>
    </row>
    <row r="347" ht="12.75">
      <c r="G347" s="20"/>
    </row>
    <row r="348" ht="12.75">
      <c r="G348" s="27"/>
    </row>
    <row r="349" ht="12.75">
      <c r="G349" s="28"/>
    </row>
    <row r="350" ht="12.75">
      <c r="G350" s="20"/>
    </row>
    <row r="351" ht="12.75">
      <c r="G351" s="20"/>
    </row>
    <row r="352" ht="12.75">
      <c r="G352" s="29"/>
    </row>
    <row r="353" ht="12.75">
      <c r="G353" s="30"/>
    </row>
    <row r="354" ht="12.75">
      <c r="G354" s="31"/>
    </row>
    <row r="355" ht="12.75">
      <c r="G355" s="7"/>
    </row>
    <row r="356" ht="12.75">
      <c r="G356" s="32"/>
    </row>
    <row r="357" ht="12.75">
      <c r="G357" s="33"/>
    </row>
    <row r="358" ht="12.75">
      <c r="G358" s="34"/>
    </row>
    <row r="359" ht="12.75">
      <c r="G359" s="35"/>
    </row>
    <row r="360" ht="12.75">
      <c r="G360" s="36"/>
    </row>
    <row r="361" ht="12.75">
      <c r="G361" s="37"/>
    </row>
    <row r="362" ht="12.75">
      <c r="G362" s="38"/>
    </row>
    <row r="363" ht="12.75">
      <c r="G363" s="39"/>
    </row>
    <row r="364" ht="12.75">
      <c r="G364" s="40"/>
    </row>
    <row r="365" ht="12.75">
      <c r="G365" s="41"/>
    </row>
    <row r="366" ht="12.75">
      <c r="G366" s="42"/>
    </row>
    <row r="367" ht="12.75">
      <c r="G367" s="43"/>
    </row>
    <row r="368" ht="12.75">
      <c r="G368" s="43"/>
    </row>
    <row r="369" ht="12.75">
      <c r="G369" s="40"/>
    </row>
    <row r="370" ht="12.75">
      <c r="G370" s="44"/>
    </row>
    <row r="371" ht="12.75">
      <c r="G371" s="45"/>
    </row>
    <row r="372" ht="12.75">
      <c r="G372" s="46"/>
    </row>
    <row r="373" ht="12.75">
      <c r="G373" s="34"/>
    </row>
    <row r="374" ht="12.75">
      <c r="G374" s="34"/>
    </row>
    <row r="375" spans="5:7" ht="12.75">
      <c r="E375" s="70"/>
      <c r="G375" s="15"/>
    </row>
    <row r="376" ht="12.75">
      <c r="G376" s="17"/>
    </row>
    <row r="377" spans="4:7" ht="12.75">
      <c r="D377" s="70"/>
      <c r="G377" s="34"/>
    </row>
    <row r="378" ht="12.75">
      <c r="G378" s="47"/>
    </row>
    <row r="379" ht="12.75">
      <c r="G379" s="48"/>
    </row>
    <row r="380" ht="12.75">
      <c r="G380" s="49"/>
    </row>
    <row r="381" ht="12.75">
      <c r="G381" s="50"/>
    </row>
    <row r="382" ht="12.75">
      <c r="G382" s="17"/>
    </row>
    <row r="383" ht="12.75">
      <c r="G383" s="18"/>
    </row>
    <row r="384" ht="12.75">
      <c r="G384" s="19"/>
    </row>
    <row r="385" ht="12.75">
      <c r="G385" s="51"/>
    </row>
    <row r="386" ht="12.75">
      <c r="G386" s="7"/>
    </row>
    <row r="387" ht="12.75">
      <c r="G387" s="52"/>
    </row>
    <row r="388" ht="12.75">
      <c r="G388" s="19"/>
    </row>
    <row r="389" spans="3:7" ht="12.75">
      <c r="C389" s="70"/>
      <c r="G389" s="18"/>
    </row>
    <row r="390" ht="12.75">
      <c r="G390" s="15"/>
    </row>
    <row r="391" ht="12.75">
      <c r="G391" s="53"/>
    </row>
    <row r="392" ht="12.75">
      <c r="G392" s="54"/>
    </row>
    <row r="393" ht="12.75">
      <c r="G393" s="55"/>
    </row>
    <row r="394" spans="5:7" ht="12.75">
      <c r="E394" s="115"/>
      <c r="G394" s="24"/>
    </row>
    <row r="395" ht="12.75">
      <c r="G395" s="56"/>
    </row>
    <row r="396" spans="4:7" ht="12.75">
      <c r="D396" s="115"/>
      <c r="G396" s="57"/>
    </row>
    <row r="397" ht="12.75">
      <c r="G397" s="15"/>
    </row>
    <row r="398" ht="12.75">
      <c r="G398" s="58"/>
    </row>
    <row r="399" spans="3:7" ht="12.75">
      <c r="C399" s="70"/>
      <c r="G399" s="18"/>
    </row>
    <row r="400" ht="12.75">
      <c r="G400" s="59"/>
    </row>
    <row r="401" ht="12.75">
      <c r="G401" s="60"/>
    </row>
    <row r="402" ht="12.75">
      <c r="G402" s="15"/>
    </row>
    <row r="403" ht="12.75">
      <c r="G403" s="34"/>
    </row>
    <row r="406" spans="1:9" ht="12.75">
      <c r="A406" s="1"/>
      <c r="B406" s="70"/>
      <c r="F406" s="1"/>
      <c r="G406" s="1"/>
      <c r="H406" s="1"/>
      <c r="I406" s="1"/>
    </row>
    <row r="407" spans="8:9" ht="12.75">
      <c r="H407" s="61"/>
      <c r="I407" s="62"/>
    </row>
    <row r="408" spans="8:9" ht="12.75">
      <c r="H408" s="63"/>
      <c r="I408" s="64"/>
    </row>
    <row r="409" spans="8:9" ht="12.75">
      <c r="H409" s="65"/>
      <c r="I409" s="66"/>
    </row>
    <row r="413" spans="1:24" ht="12.75">
      <c r="A413" s="1"/>
      <c r="B413" s="7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5:24" ht="12.75">
      <c r="O414" s="67"/>
      <c r="X414" s="5"/>
    </row>
    <row r="415" spans="5:24" ht="12.75">
      <c r="E415" s="108"/>
      <c r="O415" s="68"/>
      <c r="X415" s="5"/>
    </row>
    <row r="416" spans="15:24" ht="12.75">
      <c r="O416" s="68"/>
      <c r="X416" s="5"/>
    </row>
    <row r="417" spans="4:24" ht="12.75">
      <c r="D417" s="108"/>
      <c r="O417" s="68"/>
      <c r="X417" s="5"/>
    </row>
    <row r="418" spans="1:3" ht="12.75">
      <c r="A418" s="1"/>
      <c r="C418" s="116"/>
    </row>
    <row r="419" ht="12.75">
      <c r="C419" s="116"/>
    </row>
    <row r="420" ht="12.75">
      <c r="C420" s="116"/>
    </row>
    <row r="423" ht="12.75">
      <c r="A423" s="1"/>
    </row>
    <row r="427" ht="12.75">
      <c r="C427" s="70"/>
    </row>
    <row r="431" ht="12.75">
      <c r="E431" s="116"/>
    </row>
    <row r="432" spans="3:5" ht="12.75">
      <c r="C432" s="70"/>
      <c r="E432" s="116"/>
    </row>
    <row r="433" spans="2:5" ht="12.75">
      <c r="B433" s="116"/>
      <c r="D433" s="116"/>
      <c r="E433" s="116"/>
    </row>
    <row r="434" spans="2:4" ht="12.75">
      <c r="B434" s="116"/>
      <c r="D434" s="116"/>
    </row>
    <row r="435" spans="2:4" ht="12.75">
      <c r="B435" s="116"/>
      <c r="D435" s="116"/>
    </row>
    <row r="440" spans="3:5" ht="12.75">
      <c r="C440" s="79"/>
      <c r="E440" s="70"/>
    </row>
    <row r="442" spans="1:8" ht="12.75">
      <c r="A442" s="1"/>
      <c r="B442" s="70"/>
      <c r="F442" s="1"/>
      <c r="G442" s="1"/>
      <c r="H442" s="1"/>
    </row>
    <row r="443" spans="4:6" ht="12.75">
      <c r="D443" s="116"/>
      <c r="F443" s="10"/>
    </row>
    <row r="444" ht="12.75">
      <c r="F444" s="10"/>
    </row>
    <row r="445" ht="12.75">
      <c r="E445" s="70"/>
    </row>
    <row r="447" spans="1:10" ht="12.75">
      <c r="A447" s="1"/>
      <c r="B447" s="70"/>
      <c r="F447" s="1"/>
      <c r="G447" s="1"/>
      <c r="H447" s="1"/>
      <c r="I447" s="1"/>
      <c r="J447" s="1"/>
    </row>
    <row r="448" spans="4:6" ht="12.75">
      <c r="D448" s="70"/>
      <c r="F448" s="69"/>
    </row>
    <row r="449" ht="12.75">
      <c r="F449" s="69"/>
    </row>
    <row r="450" ht="12.75">
      <c r="F450" s="4"/>
    </row>
    <row r="451" ht="12.75">
      <c r="A451" s="1"/>
    </row>
    <row r="453" spans="3:5" ht="12.75">
      <c r="C453" s="86"/>
      <c r="E453" s="116"/>
    </row>
    <row r="455" ht="12.75">
      <c r="B455" s="116"/>
    </row>
    <row r="456" ht="12.75">
      <c r="D456" s="116"/>
    </row>
    <row r="462" ht="12.75">
      <c r="A462" s="1"/>
    </row>
    <row r="464" ht="12.75">
      <c r="E464" s="70"/>
    </row>
    <row r="465" ht="12.75">
      <c r="A465" s="1"/>
    </row>
    <row r="467" ht="12.75">
      <c r="D467" s="70"/>
    </row>
    <row r="468" ht="12.75">
      <c r="B468" s="86"/>
    </row>
    <row r="470" ht="12.75">
      <c r="E470" s="86"/>
    </row>
    <row r="473" ht="12.75">
      <c r="D473" s="86"/>
    </row>
    <row r="474" ht="12.75">
      <c r="C474" s="117"/>
    </row>
    <row r="485" ht="12.75">
      <c r="A485" s="1"/>
    </row>
    <row r="489" ht="12.75">
      <c r="C489" s="70"/>
    </row>
    <row r="492" ht="12.75">
      <c r="B492" s="116"/>
    </row>
    <row r="493" ht="12.75">
      <c r="B493" s="116"/>
    </row>
    <row r="494" ht="12.75">
      <c r="E494" s="116"/>
    </row>
    <row r="495" ht="12.75">
      <c r="E495" s="116"/>
    </row>
    <row r="497" ht="12.75">
      <c r="D497" s="116"/>
    </row>
    <row r="498" ht="12.75">
      <c r="D498" s="116"/>
    </row>
    <row r="500" ht="12.75">
      <c r="C500" s="118"/>
    </row>
    <row r="504" ht="12.75">
      <c r="C504" s="70"/>
    </row>
    <row r="510" ht="12.75">
      <c r="A510" s="1"/>
    </row>
    <row r="512" ht="12.75">
      <c r="A512" s="1"/>
    </row>
    <row r="515" ht="12.75">
      <c r="B515" s="119"/>
    </row>
    <row r="517" ht="12.75">
      <c r="E517" s="120"/>
    </row>
    <row r="519" spans="1:17" ht="12.75">
      <c r="A519" s="1"/>
      <c r="B519" s="70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4:15" ht="12.75">
      <c r="D520" s="120"/>
      <c r="O520" s="67"/>
    </row>
    <row r="521" ht="12.75">
      <c r="O521" s="68"/>
    </row>
    <row r="522" ht="12.75">
      <c r="O522" s="68"/>
    </row>
    <row r="523" ht="12.75">
      <c r="O523" s="68"/>
    </row>
    <row r="531" ht="12.75">
      <c r="E531" s="115"/>
    </row>
    <row r="534" ht="12.75">
      <c r="D534" s="115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iXBT.com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PCMarks</dc:title>
  <dc:subject>HP MicroServer Tests</dc:subject>
  <dc:creator>Alex Karabuto</dc:creator>
  <cp:keywords/>
  <dc:description/>
  <cp:lastModifiedBy>Atom</cp:lastModifiedBy>
  <dcterms:created xsi:type="dcterms:W3CDTF">2011-06-11T18:49:23Z</dcterms:created>
  <dcterms:modified xsi:type="dcterms:W3CDTF">2011-06-11T20:21:42Z</dcterms:modified>
  <cp:category/>
  <cp:version/>
  <cp:contentType/>
  <cp:contentStatus/>
</cp:coreProperties>
</file>